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DieseArbeitsmappe" defaultThemeVersion="124226"/>
  <bookViews>
    <workbookView xWindow="480" yWindow="105" windowWidth="14115" windowHeight="4170"/>
  </bookViews>
  <sheets>
    <sheet name="Input" sheetId="1" r:id="rId1"/>
    <sheet name="Output" sheetId="2" r:id="rId2"/>
    <sheet name="Calculations" sheetId="3" r:id="rId3"/>
  </sheets>
  <calcPr calcId="124519"/>
</workbook>
</file>

<file path=xl/calcChain.xml><?xml version="1.0" encoding="utf-8"?>
<calcChain xmlns="http://schemas.openxmlformats.org/spreadsheetml/2006/main">
  <c r="C13" i="2"/>
  <c r="C12"/>
  <c r="B14"/>
  <c r="B26" i="3"/>
  <c r="B25"/>
  <c r="A26"/>
  <c r="A27"/>
  <c r="A25"/>
  <c r="A20"/>
  <c r="B22"/>
  <c r="A21"/>
  <c r="A22"/>
  <c r="A2"/>
  <c r="E6"/>
  <c r="B10"/>
  <c r="B11"/>
  <c r="B9"/>
  <c r="E2"/>
  <c r="B14" s="1"/>
  <c r="A10"/>
  <c r="A11"/>
  <c r="A9"/>
  <c r="A3"/>
  <c r="A4"/>
  <c r="B15" l="1"/>
  <c r="B16" s="1"/>
  <c r="B27" s="1"/>
  <c r="C14" i="2" s="1"/>
  <c r="B20" i="3" l="1"/>
  <c r="B12" i="2" s="1"/>
  <c r="B21" i="3"/>
  <c r="B13" i="2" s="1"/>
  <c r="B6" l="1"/>
  <c r="C6"/>
  <c r="D6"/>
  <c r="E6"/>
  <c r="B7"/>
  <c r="C7"/>
  <c r="D7"/>
  <c r="E7"/>
</calcChain>
</file>

<file path=xl/sharedStrings.xml><?xml version="1.0" encoding="utf-8"?>
<sst xmlns="http://schemas.openxmlformats.org/spreadsheetml/2006/main" count="63" uniqueCount="36">
  <si>
    <t>Input streams to Unit</t>
  </si>
  <si>
    <t>Stream 1</t>
  </si>
  <si>
    <t>Temperature [K]</t>
  </si>
  <si>
    <t>Pressure [Pa]</t>
  </si>
  <si>
    <t>Components</t>
  </si>
  <si>
    <t>Conditions</t>
  </si>
  <si>
    <t>[mol/s]</t>
  </si>
  <si>
    <t>Output streams from Unit</t>
  </si>
  <si>
    <t>Stream 2</t>
  </si>
  <si>
    <t>Stream 3</t>
  </si>
  <si>
    <t>Stream 4</t>
  </si>
  <si>
    <t>Name</t>
  </si>
  <si>
    <t>Parameter</t>
  </si>
  <si>
    <t>Value</t>
  </si>
  <si>
    <t>Unit</t>
  </si>
  <si>
    <t>Annotation</t>
  </si>
  <si>
    <t>Do not modify structure or name of this sheet!</t>
  </si>
  <si>
    <t>Enthalpy [KJ/Kg]</t>
  </si>
  <si>
    <t>Compound</t>
  </si>
  <si>
    <t>g/mol</t>
  </si>
  <si>
    <t>Calculations</t>
  </si>
  <si>
    <t>TOTAL MASS FLOW RATE</t>
  </si>
  <si>
    <t>Mass Flowrates</t>
  </si>
  <si>
    <t>Feed</t>
  </si>
  <si>
    <t>Liq Stream</t>
  </si>
  <si>
    <t>Solid Stream</t>
  </si>
  <si>
    <t>Mass Flows IN LIQUID PHASE</t>
  </si>
  <si>
    <t>Mass Ratio</t>
  </si>
  <si>
    <t>Comp</t>
  </si>
  <si>
    <t>mol/sec</t>
  </si>
  <si>
    <t>MSTR-000</t>
  </si>
  <si>
    <t>MSTR-002</t>
  </si>
  <si>
    <t>Magnesium Sulfate</t>
  </si>
  <si>
    <t>Water</t>
  </si>
  <si>
    <t>Magnesium Sulfate Heptahydrate</t>
  </si>
  <si>
    <t>MSTR-001</t>
  </si>
</sst>
</file>

<file path=xl/styles.xml><?xml version="1.0" encoding="utf-8"?>
<styleSheet xmlns="http://schemas.openxmlformats.org/spreadsheetml/2006/main"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0" fontId="0" fillId="0" borderId="0" xfId="0" applyBorder="1"/>
    <xf numFmtId="0" fontId="1" fillId="0" borderId="1" xfId="0" applyFont="1" applyFill="1" applyBorder="1"/>
    <xf numFmtId="0" fontId="0" fillId="0" borderId="0" xfId="0" applyNumberFormat="1"/>
    <xf numFmtId="0" fontId="1" fillId="0" borderId="1" xfId="0" applyNumberFormat="1" applyFont="1" applyFill="1" applyBorder="1"/>
    <xf numFmtId="0" fontId="0" fillId="0" borderId="0" xfId="0" applyNumberFormat="1" applyBorder="1"/>
    <xf numFmtId="0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J22"/>
  <sheetViews>
    <sheetView tabSelected="1" workbookViewId="0">
      <selection activeCell="D18" sqref="D18"/>
    </sheetView>
  </sheetViews>
  <sheetFormatPr defaultColWidth="11.42578125" defaultRowHeight="12.75"/>
  <cols>
    <col min="1" max="1" width="18.7109375" customWidth="1"/>
    <col min="8" max="8" width="11.42578125" style="6"/>
    <col min="10" max="10" width="33.7109375" customWidth="1"/>
  </cols>
  <sheetData>
    <row r="1" spans="1:10" ht="20.25">
      <c r="A1" s="3" t="s">
        <v>0</v>
      </c>
    </row>
    <row r="2" spans="1:10">
      <c r="A2" t="s">
        <v>16</v>
      </c>
    </row>
    <row r="4" spans="1:10">
      <c r="A4" s="2" t="s">
        <v>5</v>
      </c>
      <c r="B4" s="2" t="s">
        <v>1</v>
      </c>
      <c r="C4" s="2" t="s">
        <v>8</v>
      </c>
      <c r="D4" s="2" t="s">
        <v>9</v>
      </c>
      <c r="E4" s="2" t="s">
        <v>10</v>
      </c>
      <c r="G4" s="5" t="s">
        <v>12</v>
      </c>
      <c r="H4" s="7" t="s">
        <v>13</v>
      </c>
      <c r="I4" s="5" t="s">
        <v>14</v>
      </c>
      <c r="J4" s="5" t="s">
        <v>15</v>
      </c>
    </row>
    <row r="5" spans="1:10">
      <c r="A5" s="1" t="s">
        <v>11</v>
      </c>
      <c r="B5" s="1" t="s">
        <v>30</v>
      </c>
      <c r="C5" s="1"/>
      <c r="D5" s="1"/>
      <c r="E5" s="1"/>
    </row>
    <row r="6" spans="1:10">
      <c r="A6" s="1" t="s">
        <v>2</v>
      </c>
      <c r="B6" s="1">
        <v>283.14999999999998</v>
      </c>
      <c r="C6" s="1"/>
      <c r="D6" s="1"/>
      <c r="E6" s="1"/>
    </row>
    <row r="7" spans="1:10">
      <c r="A7" s="1" t="s">
        <v>3</v>
      </c>
      <c r="B7" s="1">
        <v>101325</v>
      </c>
      <c r="C7" s="1"/>
      <c r="D7" s="1"/>
      <c r="E7" s="1"/>
    </row>
    <row r="8" spans="1:10">
      <c r="A8" s="1" t="s">
        <v>17</v>
      </c>
      <c r="B8" s="1">
        <v>-44.028747095502702</v>
      </c>
      <c r="C8" s="1"/>
      <c r="D8" s="1"/>
      <c r="E8" s="1"/>
      <c r="H8" s="9"/>
    </row>
    <row r="11" spans="1:10" s="4" customFormat="1">
      <c r="A11" s="2" t="s">
        <v>4</v>
      </c>
      <c r="B11" s="1" t="s">
        <v>6</v>
      </c>
      <c r="C11" s="1" t="s">
        <v>6</v>
      </c>
      <c r="D11" s="1" t="s">
        <v>6</v>
      </c>
      <c r="E11" s="1" t="s">
        <v>6</v>
      </c>
      <c r="H11" s="8"/>
    </row>
    <row r="12" spans="1:10" s="4" customFormat="1">
      <c r="A12" s="4" t="s">
        <v>32</v>
      </c>
      <c r="B12" s="4">
        <v>2.5615463432195194</v>
      </c>
      <c r="H12" s="8"/>
    </row>
    <row r="13" spans="1:10" s="4" customFormat="1">
      <c r="A13" s="4" t="s">
        <v>33</v>
      </c>
      <c r="B13" s="4">
        <v>39.935855922533676</v>
      </c>
      <c r="H13" s="8"/>
    </row>
    <row r="14" spans="1:10" s="4" customFormat="1">
      <c r="A14" s="4" t="s">
        <v>34</v>
      </c>
      <c r="B14" s="4">
        <v>0</v>
      </c>
      <c r="H14" s="8"/>
    </row>
    <row r="15" spans="1:10" s="4" customFormat="1">
      <c r="H15" s="8"/>
    </row>
    <row r="16" spans="1:10" s="4" customFormat="1">
      <c r="H16" s="8"/>
    </row>
    <row r="17" spans="8:8" s="4" customFormat="1">
      <c r="H17" s="8"/>
    </row>
    <row r="18" spans="8:8" s="4" customFormat="1">
      <c r="H18" s="8"/>
    </row>
    <row r="19" spans="8:8" s="4" customFormat="1">
      <c r="H19" s="8"/>
    </row>
    <row r="20" spans="8:8" s="4" customFormat="1">
      <c r="H20" s="8"/>
    </row>
    <row r="21" spans="8:8" s="4" customFormat="1">
      <c r="H21" s="8"/>
    </row>
    <row r="22" spans="8:8" s="4" customFormat="1">
      <c r="H22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J14"/>
  <sheetViews>
    <sheetView workbookViewId="0">
      <selection activeCell="G16" sqref="G16"/>
    </sheetView>
  </sheetViews>
  <sheetFormatPr defaultColWidth="11.42578125" defaultRowHeight="12.75"/>
  <cols>
    <col min="1" max="1" width="18.7109375" customWidth="1"/>
    <col min="10" max="10" width="33.7109375" customWidth="1"/>
  </cols>
  <sheetData>
    <row r="1" spans="1:10" ht="20.25">
      <c r="A1" s="3" t="s">
        <v>7</v>
      </c>
    </row>
    <row r="2" spans="1:10">
      <c r="A2" t="s">
        <v>16</v>
      </c>
    </row>
    <row r="4" spans="1:10">
      <c r="A4" s="2" t="s">
        <v>5</v>
      </c>
      <c r="B4" s="2" t="s">
        <v>1</v>
      </c>
      <c r="C4" s="2" t="s">
        <v>8</v>
      </c>
      <c r="D4" s="2" t="s">
        <v>9</v>
      </c>
      <c r="E4" s="2" t="s">
        <v>10</v>
      </c>
      <c r="G4" s="5" t="s">
        <v>12</v>
      </c>
      <c r="H4" s="5" t="s">
        <v>13</v>
      </c>
      <c r="I4" s="5" t="s">
        <v>14</v>
      </c>
      <c r="J4" s="5" t="s">
        <v>15</v>
      </c>
    </row>
    <row r="5" spans="1:10">
      <c r="A5" s="1" t="s">
        <v>11</v>
      </c>
      <c r="B5" s="1" t="s">
        <v>35</v>
      </c>
      <c r="C5" s="1" t="s">
        <v>31</v>
      </c>
      <c r="D5" s="1"/>
      <c r="E5" s="1"/>
    </row>
    <row r="6" spans="1:10">
      <c r="A6" s="1" t="s">
        <v>2</v>
      </c>
      <c r="B6" s="1">
        <f>Input!B6</f>
        <v>283.14999999999998</v>
      </c>
      <c r="C6" s="1">
        <f>Input!C6</f>
        <v>0</v>
      </c>
      <c r="D6" s="1">
        <f>Input!D6</f>
        <v>0</v>
      </c>
      <c r="E6" s="1">
        <f>Input!E6</f>
        <v>0</v>
      </c>
    </row>
    <row r="7" spans="1:10">
      <c r="A7" s="1" t="s">
        <v>3</v>
      </c>
      <c r="B7" s="1">
        <f>Input!B7</f>
        <v>101325</v>
      </c>
      <c r="C7" s="1">
        <f>Input!C7</f>
        <v>0</v>
      </c>
      <c r="D7" s="1">
        <f>Input!D7</f>
        <v>0</v>
      </c>
      <c r="E7" s="1">
        <f>Input!E7</f>
        <v>0</v>
      </c>
    </row>
    <row r="8" spans="1:10">
      <c r="A8" s="4"/>
      <c r="B8" s="4"/>
      <c r="C8" s="4"/>
      <c r="D8" s="4"/>
      <c r="E8" s="4"/>
    </row>
    <row r="11" spans="1:10" s="4" customFormat="1">
      <c r="A11" s="2" t="s">
        <v>4</v>
      </c>
      <c r="B11" s="1" t="s">
        <v>6</v>
      </c>
      <c r="C11" s="1" t="s">
        <v>6</v>
      </c>
      <c r="D11" s="1" t="s">
        <v>6</v>
      </c>
      <c r="E11" s="1" t="s">
        <v>6</v>
      </c>
    </row>
    <row r="12" spans="1:10">
      <c r="A12" t="s">
        <v>32</v>
      </c>
      <c r="B12">
        <f>Calculations!B20</f>
        <v>1.4533712870489826</v>
      </c>
      <c r="C12">
        <f>Calculations!B25</f>
        <v>0</v>
      </c>
    </row>
    <row r="13" spans="1:10">
      <c r="A13" t="s">
        <v>33</v>
      </c>
      <c r="B13">
        <f>Calculations!B21</f>
        <v>32.172227740126495</v>
      </c>
      <c r="C13">
        <f>Calculations!B26</f>
        <v>0</v>
      </c>
    </row>
    <row r="14" spans="1:10">
      <c r="A14" t="s">
        <v>34</v>
      </c>
      <c r="B14">
        <f>Calculations!B22</f>
        <v>0</v>
      </c>
      <c r="C14">
        <f>Calculations!B27</f>
        <v>1.1081750561705368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E27"/>
  <sheetViews>
    <sheetView workbookViewId="0">
      <selection activeCell="B28" sqref="B28"/>
    </sheetView>
  </sheetViews>
  <sheetFormatPr defaultColWidth="11.42578125" defaultRowHeight="12.75"/>
  <sheetData>
    <row r="1" spans="1:5">
      <c r="A1" t="s">
        <v>18</v>
      </c>
      <c r="B1" t="s">
        <v>19</v>
      </c>
      <c r="E1" t="s">
        <v>21</v>
      </c>
    </row>
    <row r="2" spans="1:5">
      <c r="A2" t="str">
        <f>Input!A12</f>
        <v>Magnesium Sulfate</v>
      </c>
      <c r="B2">
        <v>120.366</v>
      </c>
      <c r="E2">
        <f>Input!B12*Calculations!B2+Input!B13*Calculations!B3+Input!B14*Calculations!B4</f>
        <v>1027.168493753567</v>
      </c>
    </row>
    <row r="3" spans="1:5">
      <c r="A3" t="str">
        <f>Input!A13</f>
        <v>Water</v>
      </c>
      <c r="B3">
        <v>18</v>
      </c>
    </row>
    <row r="4" spans="1:5">
      <c r="A4" t="str">
        <f>Input!A14</f>
        <v>Magnesium Sulfate Heptahydrate</v>
      </c>
      <c r="B4">
        <v>246.47</v>
      </c>
    </row>
    <row r="5" spans="1:5">
      <c r="E5" t="s">
        <v>27</v>
      </c>
    </row>
    <row r="6" spans="1:5">
      <c r="E6">
        <f>B2/B4</f>
        <v>0.48835963808982835</v>
      </c>
    </row>
    <row r="7" spans="1:5">
      <c r="A7" t="s">
        <v>20</v>
      </c>
    </row>
    <row r="8" spans="1:5">
      <c r="A8" t="s">
        <v>26</v>
      </c>
    </row>
    <row r="9" spans="1:5">
      <c r="A9" t="str">
        <f>Input!A12</f>
        <v>Magnesium Sulfate</v>
      </c>
      <c r="B9">
        <f>Input!B12*Calculations!B2</f>
        <v>308.32308714796068</v>
      </c>
    </row>
    <row r="10" spans="1:5">
      <c r="A10" t="str">
        <f>Input!A13</f>
        <v>Water</v>
      </c>
      <c r="B10">
        <f>Input!B13*Calculations!B3</f>
        <v>718.84540660560617</v>
      </c>
    </row>
    <row r="11" spans="1:5">
      <c r="A11" t="str">
        <f>Input!A14</f>
        <v>Magnesium Sulfate Heptahydrate</v>
      </c>
      <c r="B11">
        <f>Input!B14*Calculations!B4</f>
        <v>0</v>
      </c>
    </row>
    <row r="13" spans="1:5">
      <c r="A13" t="s">
        <v>22</v>
      </c>
    </row>
    <row r="14" spans="1:5">
      <c r="A14" t="s">
        <v>23</v>
      </c>
      <c r="B14">
        <f>E2</f>
        <v>1027.168493753567</v>
      </c>
    </row>
    <row r="15" spans="1:5">
      <c r="A15" t="s">
        <v>24</v>
      </c>
      <c r="B15">
        <f>(B9-E6*E2)/(0.232-E6)</f>
        <v>754.03658765921477</v>
      </c>
    </row>
    <row r="16" spans="1:5">
      <c r="A16" t="s">
        <v>25</v>
      </c>
      <c r="B16">
        <f>B14-B15</f>
        <v>273.13190609435219</v>
      </c>
    </row>
    <row r="18" spans="1:2">
      <c r="A18" t="s">
        <v>24</v>
      </c>
    </row>
    <row r="19" spans="1:2">
      <c r="A19" t="s">
        <v>28</v>
      </c>
      <c r="B19" t="s">
        <v>29</v>
      </c>
    </row>
    <row r="20" spans="1:2">
      <c r="A20" t="str">
        <f>Input!A12</f>
        <v>Magnesium Sulfate</v>
      </c>
      <c r="B20">
        <f>0.232*B15/B2</f>
        <v>1.4533712870489826</v>
      </c>
    </row>
    <row r="21" spans="1:2">
      <c r="A21" t="str">
        <f>Input!A13</f>
        <v>Water</v>
      </c>
      <c r="B21">
        <f>(1-0.232)*B15/B3</f>
        <v>32.172227740126495</v>
      </c>
    </row>
    <row r="22" spans="1:2">
      <c r="A22" t="str">
        <f>Input!A14</f>
        <v>Magnesium Sulfate Heptahydrate</v>
      </c>
      <c r="B22">
        <f>G3</f>
        <v>0</v>
      </c>
    </row>
    <row r="24" spans="1:2">
      <c r="A24" t="s">
        <v>25</v>
      </c>
      <c r="B24" t="s">
        <v>29</v>
      </c>
    </row>
    <row r="25" spans="1:2">
      <c r="A25" t="str">
        <f>Input!A12</f>
        <v>Magnesium Sulfate</v>
      </c>
      <c r="B25">
        <f>F4</f>
        <v>0</v>
      </c>
    </row>
    <row r="26" spans="1:2">
      <c r="A26" t="str">
        <f>Input!A13</f>
        <v>Water</v>
      </c>
      <c r="B26">
        <f>F5</f>
        <v>0</v>
      </c>
    </row>
    <row r="27" spans="1:2">
      <c r="A27" t="str">
        <f>Input!A14</f>
        <v>Magnesium Sulfate Heptahydrate</v>
      </c>
      <c r="B27">
        <f>B16/B4</f>
        <v>1.1081750561705368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</vt:lpstr>
      <vt:lpstr>Output</vt:lpstr>
      <vt:lpstr>Calculations</vt:lpstr>
    </vt:vector>
  </TitlesOfParts>
  <Company>AlzChem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Reichert, Gregor</dc:creator>
  <cp:lastModifiedBy>rahul</cp:lastModifiedBy>
  <dcterms:created xsi:type="dcterms:W3CDTF">2014-10-12T15:43:35Z</dcterms:created>
  <dcterms:modified xsi:type="dcterms:W3CDTF">2015-03-19T18:21:10Z</dcterms:modified>
</cp:coreProperties>
</file>